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activeTab="2"/>
  </bookViews>
  <sheets>
    <sheet name="Participation" sheetId="3" r:id="rId1"/>
    <sheet name="Results" sheetId="5" r:id="rId2"/>
    <sheet name="Progres sheet" sheetId="2" r:id="rId3"/>
  </sheets>
  <definedNames>
    <definedName name="_xlnm._FilterDatabase" localSheetId="2" hidden="1">'Progres sheet'!$A$1:$F$1</definedName>
  </definedNames>
  <calcPr calcId="145621"/>
</workbook>
</file>

<file path=xl/calcChain.xml><?xml version="1.0" encoding="utf-8"?>
<calcChain xmlns="http://schemas.openxmlformats.org/spreadsheetml/2006/main">
  <c r="I10" i="5" l="1"/>
  <c r="I3" i="5"/>
  <c r="J4" i="3"/>
  <c r="I19" i="5" l="1"/>
  <c r="I18" i="5"/>
  <c r="I17" i="5"/>
  <c r="I16" i="5"/>
  <c r="I13" i="5"/>
  <c r="I11" i="5"/>
  <c r="I9" i="5"/>
  <c r="I6" i="5"/>
  <c r="I5" i="5"/>
  <c r="I4" i="5"/>
  <c r="H4" i="3" l="1"/>
  <c r="F4" i="3"/>
  <c r="E4" i="3"/>
  <c r="B4" i="3"/>
</calcChain>
</file>

<file path=xl/comments1.xml><?xml version="1.0" encoding="utf-8"?>
<comments xmlns="http://schemas.openxmlformats.org/spreadsheetml/2006/main">
  <authors>
    <author>jan</author>
  </authors>
  <commentList>
    <comment ref="G2" authorId="0">
      <text>
        <r>
          <rPr>
            <sz val="9"/>
            <color indexed="81"/>
            <rFont val="Tahoma"/>
            <family val="2"/>
          </rPr>
          <t xml:space="preserve">6 appartementen niet bij inventarisatie betrokken wegens mutaties (huurderswisselingen)
1 huurder niet deel kunnen nemen wegens revalidatie elders
</t>
        </r>
      </text>
    </comment>
    <comment ref="D3" authorId="0">
      <text>
        <r>
          <rPr>
            <sz val="9"/>
            <color indexed="81"/>
            <rFont val="Tahoma"/>
            <family val="2"/>
          </rPr>
          <t xml:space="preserve">concerns apartment 512 and 514
</t>
        </r>
      </text>
    </comment>
    <comment ref="G3" authorId="0">
      <text>
        <r>
          <rPr>
            <sz val="9"/>
            <color indexed="81"/>
            <rFont val="Tahoma"/>
            <family val="2"/>
          </rPr>
          <t xml:space="preserve"> 50 and above: 19
below 50: 17</t>
        </r>
      </text>
    </comment>
  </commentList>
</comments>
</file>

<file path=xl/comments2.xml><?xml version="1.0" encoding="utf-8"?>
<comments xmlns="http://schemas.openxmlformats.org/spreadsheetml/2006/main">
  <authors>
    <author>jan</author>
  </authors>
  <commentList>
    <comment ref="C15" authorId="0">
      <text>
        <r>
          <rPr>
            <sz val="9"/>
            <color indexed="81"/>
            <rFont val="Tahoma"/>
            <family val="2"/>
          </rPr>
          <t>bewoners begane grond: 
3 hoog en 1 neutraal</t>
        </r>
      </text>
    </comment>
    <comment ref="C17" authorId="0">
      <text>
        <r>
          <rPr>
            <sz val="9"/>
            <color indexed="81"/>
            <rFont val="Tahoma"/>
            <family val="2"/>
          </rPr>
          <t>bewoners begane grond: 4 hoog
overig: 1 hoog bewoner eerste etage zelfde als nonder ref nr18 en 1 dakbewoner</t>
        </r>
      </text>
    </comment>
    <comment ref="C19" authorId="0">
      <text>
        <r>
          <rPr>
            <sz val="9"/>
            <color indexed="81"/>
            <rFont val="Tahoma"/>
            <family val="2"/>
          </rPr>
          <t xml:space="preserve">bewoners begane grond: 3 hoog 
overig: 1 x hoog 1ste etage zelfde als onder ref nr 17
</t>
        </r>
      </text>
    </comment>
    <comment ref="C20" authorId="0">
      <text>
        <r>
          <rPr>
            <sz val="9"/>
            <color indexed="81"/>
            <rFont val="Tahoma"/>
            <family val="2"/>
          </rPr>
          <t xml:space="preserve">bewoners begane grond: 2 hoog en 1 neutraal
</t>
        </r>
      </text>
    </comment>
  </commentList>
</comments>
</file>

<file path=xl/comments3.xml><?xml version="1.0" encoding="utf-8"?>
<comments xmlns="http://schemas.openxmlformats.org/spreadsheetml/2006/main">
  <authors>
    <author>jan</author>
  </authors>
  <commentList>
    <comment ref="A1" authorId="0">
      <text>
        <r>
          <rPr>
            <sz val="9"/>
            <color indexed="81"/>
            <rFont val="Tahoma"/>
            <family val="2"/>
          </rPr>
          <t>reference number</t>
        </r>
      </text>
    </comment>
    <comment ref="B1" authorId="0">
      <text>
        <r>
          <rPr>
            <b/>
            <sz val="9"/>
            <color indexed="81"/>
            <rFont val="Tahoma"/>
            <family val="2"/>
          </rPr>
          <t xml:space="preserve">Inventarization phase I
</t>
        </r>
        <r>
          <rPr>
            <sz val="9"/>
            <color indexed="81"/>
            <rFont val="Tahoma"/>
            <family val="2"/>
          </rPr>
          <t xml:space="preserve">Inventarization of living related points which have or in the future may have, a negative impact on the quality of living and which in the opinion of the residents fall under the collective interests hence should be taken up by the tenant association. </t>
        </r>
      </text>
    </comment>
    <comment ref="C1" authorId="0">
      <text>
        <r>
          <rPr>
            <sz val="9"/>
            <color indexed="81"/>
            <rFont val="Tahoma"/>
            <family val="2"/>
          </rPr>
          <t>ranking order from high to low based on qualifications provided by tenants</t>
        </r>
      </text>
    </comment>
    <comment ref="D1" authorId="0">
      <text>
        <r>
          <rPr>
            <sz val="9"/>
            <color indexed="81"/>
            <rFont val="Tahoma"/>
            <family val="2"/>
          </rPr>
          <t>score in percentage of the theoretical maximum score</t>
        </r>
      </text>
    </comment>
    <comment ref="E1" authorId="0">
      <text>
        <r>
          <rPr>
            <b/>
            <sz val="9"/>
            <color indexed="81"/>
            <rFont val="Tahoma"/>
            <family val="2"/>
          </rPr>
          <t>Decision phase</t>
        </r>
        <r>
          <rPr>
            <sz val="9"/>
            <color indexed="81"/>
            <rFont val="Tahoma"/>
            <charset val="1"/>
          </rPr>
          <t>. 
Assessment what is is the action to solve or alleviate  a complaint. Any consequences for service costs should carefully weighed. A delegation of tenants will be requested to take the fiinal decisions in case there are several options or if unclear whether a specific submitted complaint should be pursued further or rejected.
Printed in blue is the outcome of the special residents 'meeting conducted on 21 May 2015 to decide on way forward.
Printed in purple the result of the deliberations with vb&amp;t on 10 June 2015</t>
        </r>
      </text>
    </comment>
    <comment ref="F1" authorId="0">
      <text>
        <r>
          <rPr>
            <b/>
            <sz val="9"/>
            <color indexed="81"/>
            <rFont val="Tahoma"/>
            <family val="2"/>
          </rPr>
          <t>Implementation phase.</t>
        </r>
        <r>
          <rPr>
            <sz val="9"/>
            <color indexed="81"/>
            <rFont val="Tahoma"/>
            <family val="2"/>
          </rPr>
          <t xml:space="preserve">  
Status as of a specific date in order to monitor progress of resolution of a complaint. If helpful to illustrate its progress, previous updates will not be erased.
Black column: complaint discarded or merged with another complaint.
Orange column: in progess or future point of attention.
Green column: completed whilst last status update printed bold.
</t>
        </r>
      </text>
    </comment>
  </commentList>
</comments>
</file>

<file path=xl/sharedStrings.xml><?xml version="1.0" encoding="utf-8"?>
<sst xmlns="http://schemas.openxmlformats.org/spreadsheetml/2006/main" count="91" uniqueCount="89">
  <si>
    <t>status</t>
  </si>
  <si>
    <t>nr</t>
  </si>
  <si>
    <t>living complaint, concern or point for improvement</t>
  </si>
  <si>
    <t>assessment and decision</t>
  </si>
  <si>
    <r>
      <t xml:space="preserve">Hang-out  spot near entrance parking garage-  </t>
    </r>
    <r>
      <rPr>
        <sz val="11"/>
        <color theme="1"/>
        <rFont val="Calibri"/>
        <family val="2"/>
        <scheme val="minor"/>
      </rPr>
      <t>During nice weather children play or hang out near the parking garage  and throw away their  trash here.</t>
    </r>
  </si>
  <si>
    <r>
      <rPr>
        <b/>
        <sz val="11"/>
        <color theme="1"/>
        <rFont val="Calibri"/>
        <family val="2"/>
        <scheme val="minor"/>
      </rPr>
      <t xml:space="preserve">Dogs.  </t>
    </r>
    <r>
      <rPr>
        <sz val="11"/>
        <color theme="1"/>
        <rFont val="Calibri"/>
        <family val="2"/>
        <scheme val="minor"/>
      </rPr>
      <t>Apparently some dog owners let their dogs relieve themselves - mostly urinating-  in the lawn in front of the building ignoring any complaints of ground floor tenants whose sleeping rooms are situated there.</t>
    </r>
  </si>
  <si>
    <r>
      <rPr>
        <b/>
        <sz val="11"/>
        <color theme="1"/>
        <rFont val="Calibri"/>
        <family val="2"/>
        <scheme val="minor"/>
      </rPr>
      <t xml:space="preserve">Trash in the building lawn </t>
    </r>
    <r>
      <rPr>
        <sz val="11"/>
        <color theme="1"/>
        <rFont val="Calibri"/>
        <family val="2"/>
        <scheme val="minor"/>
      </rPr>
      <t>-  A point of annoyance is the throwing away of empty cans and other thrash in the lawn by youth passing the building.</t>
    </r>
  </si>
  <si>
    <r>
      <t xml:space="preserve">Cleanliness main entrance halls ground floor </t>
    </r>
    <r>
      <rPr>
        <sz val="11"/>
        <color theme="1"/>
        <rFont val="Calibri"/>
        <family val="2"/>
        <scheme val="minor"/>
      </rPr>
      <t>-  Residents living on the ground level face inevitably more dirty floors from the entrance hall up to the elevators. This is exacerbated by the lack of a  door mat to clean shoes before entering.</t>
    </r>
  </si>
  <si>
    <r>
      <t xml:space="preserve">Entry halls elevators parking garage -   </t>
    </r>
    <r>
      <rPr>
        <sz val="11"/>
        <color theme="1"/>
        <rFont val="Calibri"/>
        <family val="2"/>
        <scheme val="minor"/>
      </rPr>
      <t xml:space="preserve">The concrete floor is only partially carpeted with  looks "ugly"". </t>
    </r>
  </si>
  <si>
    <r>
      <t xml:space="preserve">Cleaning service in case of absence of regular cleaning lady -   </t>
    </r>
    <r>
      <rPr>
        <sz val="11"/>
        <color theme="1"/>
        <rFont val="Calibri"/>
        <family val="2"/>
        <scheme val="minor"/>
      </rPr>
      <t xml:space="preserve">Replacements perform  significantly worse as was observed in the period of December 2014 by the residents. A cleaning schedule (what to clean and when) is missing.
</t>
    </r>
  </si>
  <si>
    <r>
      <t xml:space="preserve">Traffic through Gagelboschplein </t>
    </r>
    <r>
      <rPr>
        <sz val="11"/>
        <color theme="1"/>
        <rFont val="Calibri"/>
        <family val="2"/>
        <scheme val="minor"/>
      </rPr>
      <t xml:space="preserve">-  Traffic  through Gagelboschplein is expected to significantly increase with two additional residential towers.  Already now many residents of the surrounding area use Gagellboschplein as an easy shortcut.  The concern is how can we control this increased traffic and keep the Zuiderpark area  safe  for bikers and walkers? </t>
    </r>
  </si>
  <si>
    <r>
      <t xml:space="preserve">Parking capacity Gagelboschplein -  </t>
    </r>
    <r>
      <rPr>
        <sz val="11"/>
        <color theme="1"/>
        <rFont val="Calibri"/>
        <family val="2"/>
        <scheme val="minor"/>
      </rPr>
      <t>Point of concern is the parking capacity of Gagelboschplein when the two residential towers (increase of 150 tenants) are occupied. This might become in two years time  a structural problem despite the fact that each tenant of the two new residential towers will be allocated  one underground parking place as part of their monthly rental price.</t>
    </r>
  </si>
  <si>
    <r>
      <rPr>
        <b/>
        <sz val="11"/>
        <color theme="1"/>
        <rFont val="Calibri"/>
        <family val="2"/>
        <scheme val="minor"/>
      </rPr>
      <t xml:space="preserve">Cleanliness stairs -  </t>
    </r>
    <r>
      <rPr>
        <sz val="11"/>
        <color theme="1"/>
        <rFont val="Calibri"/>
        <family val="2"/>
        <scheme val="minor"/>
      </rPr>
      <t xml:space="preserve">Some residents make regularly use of the stairs rather 
than the elevator. They have noticed that most of the time the stairs and handles of doors are covered with spider webs. Apparently cleaning the stairs has a low priority on the weekly cleaning schedule or is only being done occasionally. 
</t>
    </r>
  </si>
  <si>
    <r>
      <t>Fencing off Warande with residential towers</t>
    </r>
    <r>
      <rPr>
        <sz val="11"/>
        <color theme="1"/>
        <rFont val="Calibri"/>
        <family val="2"/>
        <scheme val="minor"/>
      </rPr>
      <t xml:space="preserve"> - Once the two new to be
 built residential towers (with 150 apartments) will be occupied, there is a need to fence off the backyard of Warande with this new complex. Otherwise the likelihood is high that the backyard of Warande will  be used (once again) as a  path  for walkers and dog owners.   </t>
    </r>
  </si>
  <si>
    <r>
      <t xml:space="preserve">Door handle emergency exit sheds </t>
    </r>
    <r>
      <rPr>
        <sz val="11"/>
        <color theme="1"/>
        <rFont val="Calibri"/>
        <family val="2"/>
        <scheme val="minor"/>
      </rPr>
      <t xml:space="preserve">- Exiting though this door the inner 
handle does not automatically move back to horizontal position causing the door not being secured by the DOM Security System. 
</t>
    </r>
    <r>
      <rPr>
        <i/>
        <sz val="9"/>
        <color theme="1"/>
        <rFont val="Calibri"/>
        <family val="2"/>
        <scheme val="minor"/>
      </rPr>
      <t xml:space="preserve">
</t>
    </r>
    <r>
      <rPr>
        <b/>
        <sz val="11"/>
        <color rgb="FFFF0000"/>
        <rFont val="Calibri"/>
        <family val="2"/>
        <scheme val="minor"/>
      </rPr>
      <t>Until repair residents are requested to check horizontal position of inner handle before closing the door and double-check whether the door is indeed locked!</t>
    </r>
  </si>
  <si>
    <r>
      <t xml:space="preserve">Cleaning "alley" and stairs emergency exits parking garage and sheds </t>
    </r>
    <r>
      <rPr>
        <sz val="11"/>
        <color theme="1"/>
        <rFont val="Calibri"/>
        <family val="2"/>
        <scheme val="minor"/>
      </rPr>
      <t xml:space="preserve">- 
Clearly cleaning of " alley" and stairs is not included in a cleaning schedule. As a result its surface is covered with a green juice of decayed leaves with makes it extremely slippery.
Note: basic cleaning meanwhile carried out by residents committee but needs follow up.
</t>
    </r>
  </si>
  <si>
    <r>
      <t xml:space="preserve">Maintenance backyard - </t>
    </r>
    <r>
      <rPr>
        <sz val="11"/>
        <color theme="1"/>
        <rFont val="Calibri"/>
        <family val="2"/>
        <scheme val="minor"/>
      </rPr>
      <t xml:space="preserve">Maintenance of the backyard is done by a contractor namely </t>
    </r>
    <r>
      <rPr>
        <i/>
        <sz val="11"/>
        <color theme="1"/>
        <rFont val="Calibri"/>
        <family val="2"/>
        <scheme val="minor"/>
      </rPr>
      <t>Terrein &amp; Groenvoorzieningen</t>
    </r>
    <r>
      <rPr>
        <sz val="11"/>
        <color theme="1"/>
        <rFont val="Calibri"/>
        <family val="2"/>
        <scheme val="minor"/>
      </rPr>
      <t>. Frequency of maintenance is considered too low in particular of the hedge surrounding the terraces which is being cut only once a year.</t>
    </r>
  </si>
  <si>
    <r>
      <t xml:space="preserve">Maintenance  embankment between backyard and canal -  </t>
    </r>
    <r>
      <rPr>
        <sz val="11"/>
        <color theme="1"/>
        <rFont val="Calibri"/>
        <family val="2"/>
        <scheme val="minor"/>
      </rPr>
      <t xml:space="preserve">Managing the small embankment including  the green cover is a responsibility of the Dutch Water Board, a regional government body. Apparently no maintenance of the green plantation on top of the embankment was carried out through 2014 resulting in 1 meter high weed on the northern point of the embankment off Warande. </t>
    </r>
  </si>
  <si>
    <r>
      <t>Pump installation system basement</t>
    </r>
    <r>
      <rPr>
        <sz val="11"/>
        <color theme="1"/>
        <rFont val="Calibri"/>
        <family val="2"/>
        <scheme val="minor"/>
      </rPr>
      <t xml:space="preserve"> -  The impression is that that one of the control panels  indicates a kind of alert.  This begs the question whether a maintenance contract has been awarded without which there might be a risk of inundation of parking garage floor. </t>
    </r>
  </si>
  <si>
    <r>
      <rPr>
        <b/>
        <sz val="11"/>
        <color theme="1"/>
        <rFont val="Calibri"/>
        <family val="2"/>
        <scheme val="minor"/>
      </rPr>
      <t>Adjustment automatic opening entry doors</t>
    </r>
    <r>
      <rPr>
        <sz val="11"/>
        <color theme="1"/>
        <rFont val="Calibri"/>
        <family val="2"/>
        <scheme val="minor"/>
      </rPr>
      <t xml:space="preserve"> -  Sensor reacts frequently too sensitive resulting in doors opening without a person nearing the outdoor entrance. Additionally most times both entrance doors are open at the same time resulting in a loss of heath for residents living at the ground floor.  Annoying is also that from inside entering the hall without the intention of leaving the building, is  almost not possible without causing the outer door to open. </t>
    </r>
  </si>
  <si>
    <t>ranking</t>
  </si>
  <si>
    <t>score</t>
  </si>
  <si>
    <r>
      <rPr>
        <b/>
        <sz val="11"/>
        <color theme="1"/>
        <rFont val="Calibri"/>
        <family val="2"/>
        <scheme val="minor"/>
      </rPr>
      <t>Service by LockIt</t>
    </r>
    <r>
      <rPr>
        <sz val="11"/>
        <color theme="1"/>
        <rFont val="Calibri"/>
        <family val="2"/>
        <scheme val="minor"/>
      </rPr>
      <t xml:space="preserve"> - Yearly replacement of the battery inside the DOM Protector Lock of the apartment front doors should be announced timely  by LockIt with possibility for each individual tenant to schedule another date.  No registration is being handed over to the tenant of date of last battery replacement.</t>
    </r>
  </si>
  <si>
    <r>
      <rPr>
        <b/>
        <sz val="11"/>
        <color theme="1"/>
        <rFont val="Calibri"/>
        <family val="2"/>
        <scheme val="minor"/>
      </rPr>
      <t>Slow opening  door to sheds</t>
    </r>
    <r>
      <rPr>
        <sz val="11"/>
        <color theme="1"/>
        <rFont val="Calibri"/>
        <family val="2"/>
        <scheme val="minor"/>
      </rPr>
      <t xml:space="preserve"> -  The by means of a push button operated access door to individual sheds and common user bike shed is opening extremely slow and seemingly every week slower. The concern is that soon you have to wait 1 minute or more before able to enter through this door with a bike.
</t>
    </r>
    <r>
      <rPr>
        <i/>
        <sz val="9"/>
        <color theme="1"/>
        <rFont val="Calibri"/>
        <family val="2"/>
        <scheme val="minor"/>
      </rPr>
      <t xml:space="preserve">
</t>
    </r>
    <r>
      <rPr>
        <b/>
        <sz val="11"/>
        <color rgb="FFFF0000"/>
        <rFont val="Calibri"/>
        <family val="2"/>
        <scheme val="minor"/>
      </rPr>
      <t/>
    </r>
  </si>
  <si>
    <t>Request for repair submitted in view of its 
urgency</t>
  </si>
  <si>
    <t>24 March inner handle repaired</t>
  </si>
  <si>
    <t>expats</t>
  </si>
  <si>
    <t>percentage</t>
  </si>
  <si>
    <t>BUILDING POPULATION AS OF  1 APRIL 2015</t>
  </si>
  <si>
    <t>numbers</t>
  </si>
  <si>
    <t>50 and above</t>
  </si>
  <si>
    <t>below 50</t>
  </si>
  <si>
    <t>new tenant 
unknown</t>
  </si>
  <si>
    <t xml:space="preserve">Dutch language </t>
  </si>
  <si>
    <t xml:space="preserve">number of distributed entry forms
</t>
  </si>
  <si>
    <t>total number of returned forms</t>
  </si>
  <si>
    <t>forms returned from group 50 and above</t>
  </si>
  <si>
    <t>forms returned from group 50 and below</t>
  </si>
  <si>
    <t>Ref nr</t>
  </si>
  <si>
    <t>KEY WORDS</t>
  </si>
  <si>
    <t>IMPORTANCE</t>
  </si>
  <si>
    <t>high</t>
  </si>
  <si>
    <t>neutral</t>
  </si>
  <si>
    <t>none</t>
  </si>
  <si>
    <t>abstainment</t>
  </si>
  <si>
    <t>RANKING</t>
  </si>
  <si>
    <t>Category III
17%-19%</t>
  </si>
  <si>
    <t>Category IV
11%-14%</t>
  </si>
  <si>
    <t>In which percentage bracket of the theoretical maximum score?</t>
  </si>
  <si>
    <t>adjustment entry doors</t>
  </si>
  <si>
    <t>automatic doors to bike shed</t>
  </si>
  <si>
    <t>handle emergency exit sheds</t>
  </si>
  <si>
    <t>service LockIt</t>
  </si>
  <si>
    <t>entry halls inside parking garage</t>
  </si>
  <si>
    <t>dirty floors entry halls</t>
  </si>
  <si>
    <t>parking capacity outside</t>
  </si>
  <si>
    <t>maintenance pump installation</t>
  </si>
  <si>
    <t>trash in lawn</t>
  </si>
  <si>
    <t>slippery floor emergency route</t>
  </si>
  <si>
    <t>cleanliness stairs</t>
  </si>
  <si>
    <t>cleaning service schedule</t>
  </si>
  <si>
    <t>garden fence</t>
  </si>
  <si>
    <t>traffic through Zuiderpark</t>
  </si>
  <si>
    <t>maintenance backyard</t>
  </si>
  <si>
    <t>hang-out spot</t>
  </si>
  <si>
    <t>dogs</t>
  </si>
  <si>
    <t>maintenance green embankment</t>
  </si>
  <si>
    <r>
      <rPr>
        <b/>
        <sz val="12"/>
        <color theme="1"/>
        <rFont val="Calibri"/>
        <family val="2"/>
        <scheme val="minor"/>
      </rPr>
      <t>INVENTARIZATION PARTICIPATION</t>
    </r>
    <r>
      <rPr>
        <b/>
        <sz val="12"/>
        <color rgb="FFFF0000"/>
        <rFont val="Calibri"/>
        <family val="2"/>
        <scheme val="minor"/>
      </rPr>
      <t xml:space="preserve"> AS OF 1 APRIL</t>
    </r>
    <r>
      <rPr>
        <b/>
        <sz val="11"/>
        <color theme="1"/>
        <rFont val="Calibri"/>
        <family val="2"/>
        <scheme val="minor"/>
      </rPr>
      <t xml:space="preserve">
</t>
    </r>
  </si>
  <si>
    <t>Category I
31%  - 53%</t>
  </si>
  <si>
    <t>Category II
22%-28%</t>
  </si>
  <si>
    <r>
      <rPr>
        <u/>
        <sz val="11"/>
        <color theme="1"/>
        <rFont val="Calibri"/>
        <family val="2"/>
        <scheme val="minor"/>
      </rPr>
      <t>update 19 March</t>
    </r>
    <r>
      <rPr>
        <sz val="11"/>
        <color theme="1"/>
        <rFont val="Calibri"/>
        <family val="2"/>
        <scheme val="minor"/>
      </rPr>
      <t xml:space="preserve">: automatic door deactivated from electrical circuit and fixed in an open position awaiting  replacement of a key electrical component
</t>
    </r>
    <r>
      <rPr>
        <b/>
        <sz val="11"/>
        <color theme="1"/>
        <rFont val="Calibri"/>
        <family val="2"/>
        <scheme val="minor"/>
      </rPr>
      <t xml:space="preserve">Update 7 May: repair complete
</t>
    </r>
  </si>
  <si>
    <r>
      <rPr>
        <b/>
        <sz val="11"/>
        <color rgb="FF0070C0"/>
        <rFont val="Calibri"/>
        <family val="2"/>
        <scheme val="minor"/>
      </rPr>
      <t>Residents' meeting 21 May:</t>
    </r>
    <r>
      <rPr>
        <sz val="11"/>
        <color rgb="FF0070C0"/>
        <rFont val="Calibri"/>
        <family val="2"/>
        <scheme val="minor"/>
      </rPr>
      <t xml:space="preserve"> complaint discarded. A technical solution which suits everybody is not considered as feasible. </t>
    </r>
  </si>
  <si>
    <r>
      <rPr>
        <b/>
        <sz val="11"/>
        <color rgb="FF0070C0"/>
        <rFont val="Calibri"/>
        <family val="2"/>
        <scheme val="minor"/>
      </rPr>
      <t>Residents' meeting 21 May</t>
    </r>
    <r>
      <rPr>
        <sz val="11"/>
        <color rgb="FF0070C0"/>
        <rFont val="Calibri"/>
        <family val="2"/>
        <scheme val="minor"/>
      </rPr>
      <t xml:space="preserve">:  prior anouncement is 
required with possibility for the indivual tenant to change date.
</t>
    </r>
    <r>
      <rPr>
        <b/>
        <sz val="11"/>
        <color theme="7" tint="-0.249977111117893"/>
        <rFont val="Calibri"/>
        <family val="2"/>
        <scheme val="minor"/>
      </rPr>
      <t xml:space="preserve">Outcome deliberations with vb&amp;t 10 June:  </t>
    </r>
    <r>
      <rPr>
        <sz val="11"/>
        <color theme="7" tint="-0.249977111117893"/>
        <rFont val="Calibri"/>
        <family val="2"/>
        <scheme val="minor"/>
      </rPr>
      <t>vb&amp;t will arrange with LockIt timely notification.</t>
    </r>
    <r>
      <rPr>
        <b/>
        <sz val="11"/>
        <color rgb="FF0070C0"/>
        <rFont val="Calibri"/>
        <family val="2"/>
        <scheme val="minor"/>
      </rPr>
      <t xml:space="preserve">
</t>
    </r>
    <r>
      <rPr>
        <sz val="11"/>
        <color rgb="FF0070C0"/>
        <rFont val="Calibri"/>
        <family val="2"/>
        <scheme val="minor"/>
      </rPr>
      <t xml:space="preserve">
</t>
    </r>
  </si>
  <si>
    <r>
      <rPr>
        <b/>
        <sz val="11"/>
        <color rgb="FF0070C0"/>
        <rFont val="Calibri"/>
        <family val="2"/>
        <scheme val="minor"/>
      </rPr>
      <t>Residents' meeting 21 May</t>
    </r>
    <r>
      <rPr>
        <sz val="11"/>
        <color rgb="FF0070C0"/>
        <rFont val="Calibri"/>
        <family val="2"/>
        <scheme val="minor"/>
      </rPr>
      <t xml:space="preserve">: putting any carpets on the concrete floor is up to the tenants. However painting of the floor by vb&amp;t would be much appreciated . 
</t>
    </r>
    <r>
      <rPr>
        <b/>
        <sz val="11"/>
        <color rgb="FF7030A0"/>
        <rFont val="Calibri"/>
        <family val="2"/>
        <scheme val="minor"/>
      </rPr>
      <t>Outcome deliberations with vb&amp;t 10 June:</t>
    </r>
    <r>
      <rPr>
        <sz val="11"/>
        <color rgb="FF7030A0"/>
        <rFont val="Calibri"/>
        <family val="2"/>
        <scheme val="minor"/>
      </rPr>
      <t xml:space="preserve">  vb&amp;t will consider providing a carpet as painting is regarded as a less efficient solution.</t>
    </r>
  </si>
  <si>
    <r>
      <rPr>
        <b/>
        <sz val="11"/>
        <color rgb="FF0070C0"/>
        <rFont val="Calibri"/>
        <family val="2"/>
        <scheme val="minor"/>
      </rPr>
      <t>Residents' meeting 21 May</t>
    </r>
    <r>
      <rPr>
        <sz val="11"/>
        <color theme="1"/>
        <rFont val="Calibri"/>
        <family val="2"/>
        <scheme val="minor"/>
      </rPr>
      <t xml:space="preserve">:  </t>
    </r>
    <r>
      <rPr>
        <sz val="11"/>
        <color rgb="FF0070C0"/>
        <rFont val="Calibri"/>
        <family val="2"/>
        <scheme val="minor"/>
      </rPr>
      <t>monitor situation and once opportune discuss with Archipel possible use of small overcapacity in underground parking by staff of the facilities in the new residential towers.</t>
    </r>
    <r>
      <rPr>
        <sz val="11"/>
        <color theme="1"/>
        <rFont val="Calibri"/>
        <family val="2"/>
        <scheme val="minor"/>
      </rPr>
      <t xml:space="preserve">
</t>
    </r>
  </si>
  <si>
    <t>Realized with letter LockIt dated 15 October 
anouncing maintenance dates in Oktober and November</t>
  </si>
  <si>
    <t>Update October 2015: vb&amp;t will research the costs; 
if the price falls within its mandate from Archipel it will be realized and possibly before end of year</t>
  </si>
  <si>
    <t xml:space="preserve">No longer pursued as a separate point but 
accomodated within point  6. </t>
  </si>
  <si>
    <t xml:space="preserve">Point reconsidered: it is cut twice a year and in spring
 suffiiently low </t>
  </si>
  <si>
    <t xml:space="preserve">Point will evaluated  by Archipel for possible measure
 once the residential towers will be in use </t>
  </si>
  <si>
    <t xml:space="preserve">Dependent of the Zuiderpark plan. Most likely 
Zuiderpark wil be one large garden surrounding the various buildings.  </t>
  </si>
  <si>
    <t xml:space="preserve">No action until realization Zuiderpark </t>
  </si>
  <si>
    <t>No longer regarded as a problem since 2014</t>
  </si>
  <si>
    <t xml:space="preserve">Archipel will consider a dedicated place in the final 
Zuiderpark plan.  Warnings bords will be procured for placing in the lawn in front of Warande </t>
  </si>
  <si>
    <t xml:space="preserve">An inventarization will be made of points not
 incorporated in a service contract and which may only incidentally (e,g. one a year or less) require cleaning </t>
  </si>
  <si>
    <t xml:space="preserve">No need for a 24 hour service contract; repair and maintenance is carried out during normal hours </t>
  </si>
  <si>
    <t>No viable solution; this is a problem inherent
 to the ground floor</t>
  </si>
  <si>
    <t xml:space="preserve">Sole remedy: picking up trash by residents </t>
  </si>
  <si>
    <t xml:space="preserve">Overcome by events.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</si>
</sst>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9"/>
      <color indexed="81"/>
      <name val="Tahoma"/>
      <charset val="1"/>
    </font>
    <font>
      <i/>
      <sz val="9"/>
      <color theme="1"/>
      <name val="Calibri"/>
      <family val="2"/>
      <scheme val="minor"/>
    </font>
    <font>
      <i/>
      <sz val="11"/>
      <color theme="1"/>
      <name val="Calibri"/>
      <family val="2"/>
      <scheme val="minor"/>
    </font>
    <font>
      <b/>
      <sz val="11"/>
      <color rgb="FFFF0000"/>
      <name val="Calibri"/>
      <family val="2"/>
      <scheme val="minor"/>
    </font>
    <font>
      <u/>
      <sz val="11"/>
      <color theme="1"/>
      <name val="Calibri"/>
      <family val="2"/>
      <scheme val="minor"/>
    </font>
    <font>
      <sz val="16"/>
      <color theme="1"/>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sz val="11"/>
      <color rgb="FF0070C0"/>
      <name val="Calibri"/>
      <family val="2"/>
      <scheme val="minor"/>
    </font>
    <font>
      <b/>
      <sz val="11"/>
      <color rgb="FF0070C0"/>
      <name val="Calibri"/>
      <family val="2"/>
      <scheme val="minor"/>
    </font>
    <font>
      <sz val="11"/>
      <color rgb="FF7030A0"/>
      <name val="Calibri"/>
      <family val="2"/>
      <scheme val="minor"/>
    </font>
    <font>
      <sz val="11"/>
      <color theme="7" tint="-0.249977111117893"/>
      <name val="Calibri"/>
      <family val="2"/>
      <scheme val="minor"/>
    </font>
    <font>
      <b/>
      <sz val="11"/>
      <color theme="7" tint="-0.249977111117893"/>
      <name val="Calibri"/>
      <family val="2"/>
      <scheme val="minor"/>
    </font>
    <font>
      <b/>
      <sz val="11"/>
      <color rgb="FF7030A0"/>
      <name val="Calibri"/>
      <family val="2"/>
      <scheme val="minor"/>
    </font>
    <font>
      <sz val="11"/>
      <color rgb="FFFFC000"/>
      <name val="Calibri"/>
      <family val="2"/>
      <scheme val="minor"/>
    </font>
    <font>
      <sz val="11"/>
      <color theme="4" tint="-0.249977111117893"/>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
      <patternFill patternType="solid">
        <fgColor rgb="FFE6AF00"/>
        <bgColor indexed="64"/>
      </patternFill>
    </fill>
    <fill>
      <patternFill patternType="solid">
        <fgColor rgb="FFFFFF99"/>
        <bgColor indexed="64"/>
      </patternFill>
    </fill>
    <fill>
      <patternFill patternType="solid">
        <fgColor rgb="FFCE30B0"/>
        <bgColor indexed="64"/>
      </patternFill>
    </fill>
    <fill>
      <patternFill patternType="solid">
        <fgColor rgb="FFFF2121"/>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s>
  <cellStyleXfs count="1">
    <xf numFmtId="0" fontId="0" fillId="0" borderId="0"/>
  </cellStyleXfs>
  <cellXfs count="155">
    <xf numFmtId="0" fontId="0" fillId="0" borderId="0" xfId="0"/>
    <xf numFmtId="0" fontId="3" fillId="2" borderId="1" xfId="0" applyFont="1" applyFill="1" applyBorder="1"/>
    <xf numFmtId="0" fontId="3" fillId="2" borderId="1" xfId="0" applyFont="1" applyFill="1" applyBorder="1" applyAlignment="1">
      <alignment horizontal="center"/>
    </xf>
    <xf numFmtId="0" fontId="0" fillId="0" borderId="1" xfId="0" applyBorder="1" applyAlignment="1">
      <alignment vertical="top"/>
    </xf>
    <xf numFmtId="0" fontId="0" fillId="0" borderId="1" xfId="0" applyBorder="1" applyAlignment="1">
      <alignment vertical="top" wrapText="1"/>
    </xf>
    <xf numFmtId="0" fontId="0" fillId="0" borderId="1" xfId="0" applyNumberFormat="1" applyBorder="1" applyAlignment="1">
      <alignment vertical="top" wrapText="1"/>
    </xf>
    <xf numFmtId="0" fontId="3" fillId="0" borderId="1" xfId="0" applyNumberFormat="1" applyFont="1" applyBorder="1" applyAlignment="1">
      <alignment vertical="top" wrapText="1"/>
    </xf>
    <xf numFmtId="0" fontId="3" fillId="0" borderId="1" xfId="0" applyFont="1" applyBorder="1" applyAlignment="1">
      <alignment vertical="top" wrapText="1"/>
    </xf>
    <xf numFmtId="0" fontId="0" fillId="3" borderId="1" xfId="0" applyFill="1" applyBorder="1" applyAlignment="1">
      <alignment vertical="top"/>
    </xf>
    <xf numFmtId="0" fontId="0" fillId="0" borderId="1" xfId="0" applyFill="1" applyBorder="1" applyAlignment="1">
      <alignment vertical="top"/>
    </xf>
    <xf numFmtId="9" fontId="9"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0" fontId="0" fillId="9" borderId="6" xfId="0" applyFont="1" applyFill="1" applyBorder="1" applyAlignment="1">
      <alignment vertical="top"/>
    </xf>
    <xf numFmtId="0" fontId="0" fillId="9" borderId="7" xfId="0" applyFont="1" applyFill="1" applyBorder="1" applyAlignment="1">
      <alignment vertical="top"/>
    </xf>
    <xf numFmtId="0" fontId="0" fillId="9" borderId="7" xfId="0" applyFont="1" applyFill="1" applyBorder="1" applyAlignment="1">
      <alignment vertical="top" wrapText="1"/>
    </xf>
    <xf numFmtId="0" fontId="0" fillId="9" borderId="8" xfId="0" applyFont="1" applyFill="1" applyBorder="1" applyAlignment="1">
      <alignment vertical="top" wrapText="1"/>
    </xf>
    <xf numFmtId="0" fontId="0" fillId="9" borderId="6" xfId="0" applyFont="1" applyFill="1" applyBorder="1" applyAlignment="1">
      <alignment horizontal="center" vertical="top" wrapText="1"/>
    </xf>
    <xf numFmtId="0" fontId="3" fillId="9" borderId="7" xfId="0" applyFont="1" applyFill="1" applyBorder="1" applyAlignment="1">
      <alignment vertical="top" wrapText="1"/>
    </xf>
    <xf numFmtId="0" fontId="0" fillId="8" borderId="12" xfId="0" applyFont="1" applyFill="1" applyBorder="1"/>
    <xf numFmtId="0" fontId="0" fillId="3" borderId="13" xfId="0" applyFont="1" applyFill="1" applyBorder="1" applyAlignment="1">
      <alignment wrapText="1"/>
    </xf>
    <xf numFmtId="0" fontId="0" fillId="3" borderId="4" xfId="0" applyFont="1" applyFill="1" applyBorder="1" applyAlignment="1">
      <alignment wrapText="1"/>
    </xf>
    <xf numFmtId="0" fontId="0" fillId="3" borderId="4" xfId="0" applyFont="1" applyFill="1" applyBorder="1"/>
    <xf numFmtId="0" fontId="0" fillId="3" borderId="14" xfId="0" applyFont="1" applyFill="1" applyBorder="1"/>
    <xf numFmtId="0" fontId="0" fillId="3" borderId="15" xfId="0" applyFont="1" applyFill="1" applyBorder="1"/>
    <xf numFmtId="0" fontId="0" fillId="8" borderId="16" xfId="0" applyFont="1" applyFill="1" applyBorder="1"/>
    <xf numFmtId="9" fontId="0" fillId="3" borderId="17" xfId="0" applyNumberFormat="1" applyFont="1" applyFill="1" applyBorder="1"/>
    <xf numFmtId="9" fontId="0" fillId="3" borderId="18" xfId="0" applyNumberFormat="1" applyFont="1" applyFill="1" applyBorder="1"/>
    <xf numFmtId="9" fontId="0" fillId="3" borderId="19" xfId="0" applyNumberFormat="1" applyFont="1" applyFill="1" applyBorder="1"/>
    <xf numFmtId="9" fontId="0" fillId="3" borderId="20" xfId="0" applyNumberFormat="1" applyFont="1" applyFill="1" applyBorder="1"/>
    <xf numFmtId="9" fontId="3" fillId="10" borderId="18" xfId="0" applyNumberFormat="1" applyFont="1" applyFill="1" applyBorder="1"/>
    <xf numFmtId="0" fontId="0" fillId="11" borderId="21" xfId="0" applyFill="1" applyBorder="1"/>
    <xf numFmtId="0" fontId="0" fillId="11" borderId="22" xfId="0" applyFill="1" applyBorder="1"/>
    <xf numFmtId="9" fontId="0" fillId="9" borderId="27" xfId="0" applyNumberFormat="1" applyFill="1" applyBorder="1"/>
    <xf numFmtId="0" fontId="0" fillId="9" borderId="27" xfId="0" applyFill="1" applyBorder="1"/>
    <xf numFmtId="0" fontId="0" fillId="4" borderId="28" xfId="0" applyFill="1" applyBorder="1"/>
    <xf numFmtId="0" fontId="0" fillId="4" borderId="1" xfId="0" applyFont="1" applyFill="1" applyBorder="1"/>
    <xf numFmtId="0" fontId="0" fillId="4" borderId="1" xfId="0" applyFill="1" applyBorder="1"/>
    <xf numFmtId="0" fontId="0" fillId="12" borderId="28" xfId="0" applyFill="1" applyBorder="1"/>
    <xf numFmtId="0" fontId="0" fillId="12" borderId="1" xfId="0" applyFill="1" applyBorder="1"/>
    <xf numFmtId="0" fontId="0" fillId="10" borderId="20" xfId="0" applyFill="1" applyBorder="1"/>
    <xf numFmtId="0" fontId="0" fillId="5" borderId="15" xfId="0" applyFill="1" applyBorder="1"/>
    <xf numFmtId="0" fontId="0" fillId="5" borderId="30" xfId="0" applyFill="1" applyBorder="1"/>
    <xf numFmtId="0" fontId="0" fillId="13" borderId="28" xfId="0" applyFill="1" applyBorder="1"/>
    <xf numFmtId="0" fontId="0" fillId="13" borderId="1" xfId="0" applyFill="1" applyBorder="1"/>
    <xf numFmtId="0" fontId="0" fillId="13" borderId="20" xfId="0" applyFill="1" applyBorder="1"/>
    <xf numFmtId="0" fontId="0" fillId="13" borderId="18" xfId="0" applyFill="1" applyBorder="1"/>
    <xf numFmtId="0" fontId="0" fillId="6" borderId="21" xfId="0" applyFill="1" applyBorder="1"/>
    <xf numFmtId="0" fontId="0" fillId="6" borderId="22" xfId="0" applyFill="1" applyBorder="1"/>
    <xf numFmtId="0" fontId="12" fillId="6" borderId="22" xfId="0" applyFont="1" applyFill="1" applyBorder="1" applyAlignment="1">
      <alignment horizontal="center" vertical="center"/>
    </xf>
    <xf numFmtId="0" fontId="0" fillId="14" borderId="31" xfId="0" applyFill="1" applyBorder="1"/>
    <xf numFmtId="0" fontId="0" fillId="7" borderId="28" xfId="0" applyFill="1" applyBorder="1"/>
    <xf numFmtId="0" fontId="0" fillId="7" borderId="1" xfId="0" applyFill="1" applyBorder="1"/>
    <xf numFmtId="0" fontId="0" fillId="7" borderId="20" xfId="0" applyFill="1" applyBorder="1"/>
    <xf numFmtId="0" fontId="0" fillId="7" borderId="18" xfId="0" applyFill="1" applyBorder="1"/>
    <xf numFmtId="0" fontId="9" fillId="4" borderId="4" xfId="0" applyNumberFormat="1" applyFont="1" applyFill="1" applyBorder="1" applyAlignment="1">
      <alignment horizontal="center" vertical="center" wrapText="1"/>
    </xf>
    <xf numFmtId="0" fontId="12" fillId="11" borderId="22" xfId="0" applyFont="1" applyFill="1" applyBorder="1" applyAlignment="1">
      <alignment horizontal="center" vertical="center"/>
    </xf>
    <xf numFmtId="0" fontId="12" fillId="4" borderId="1" xfId="0" applyFont="1" applyFill="1" applyBorder="1" applyAlignment="1">
      <alignment horizontal="center"/>
    </xf>
    <xf numFmtId="0" fontId="12" fillId="12" borderId="1" xfId="0" applyFont="1" applyFill="1" applyBorder="1" applyAlignment="1">
      <alignment horizontal="center" vertical="center"/>
    </xf>
    <xf numFmtId="0" fontId="0" fillId="15" borderId="28" xfId="0" applyFill="1" applyBorder="1"/>
    <xf numFmtId="0" fontId="0" fillId="15" borderId="1" xfId="0" applyFill="1" applyBorder="1"/>
    <xf numFmtId="0" fontId="0" fillId="16" borderId="28" xfId="0" applyFill="1" applyBorder="1"/>
    <xf numFmtId="0" fontId="0" fillId="16" borderId="1" xfId="0" applyFill="1" applyBorder="1"/>
    <xf numFmtId="0" fontId="12" fillId="16" borderId="1" xfId="0" applyFont="1" applyFill="1" applyBorder="1" applyAlignment="1">
      <alignment horizontal="center" vertical="center"/>
    </xf>
    <xf numFmtId="0" fontId="0" fillId="5" borderId="34" xfId="0" applyFill="1" applyBorder="1"/>
    <xf numFmtId="0" fontId="0" fillId="5" borderId="22" xfId="0" applyFill="1" applyBorder="1"/>
    <xf numFmtId="0" fontId="0" fillId="5" borderId="35" xfId="0" applyFill="1" applyBorder="1"/>
    <xf numFmtId="0" fontId="0" fillId="5" borderId="1" xfId="0" applyFill="1" applyBorder="1"/>
    <xf numFmtId="0" fontId="0" fillId="13" borderId="35" xfId="0" applyFill="1" applyBorder="1"/>
    <xf numFmtId="0" fontId="0" fillId="13" borderId="33" xfId="0" applyFill="1" applyBorder="1"/>
    <xf numFmtId="0" fontId="0" fillId="14" borderId="20" xfId="0" applyFill="1" applyBorder="1"/>
    <xf numFmtId="0" fontId="0" fillId="14" borderId="18" xfId="0" applyFill="1" applyBorder="1"/>
    <xf numFmtId="0" fontId="12" fillId="14" borderId="18" xfId="0" applyFont="1" applyFill="1" applyBorder="1" applyAlignment="1">
      <alignment horizontal="center" vertical="center"/>
    </xf>
    <xf numFmtId="0" fontId="0" fillId="17" borderId="21" xfId="0" applyFill="1" applyBorder="1"/>
    <xf numFmtId="0" fontId="0" fillId="17" borderId="22" xfId="0" applyFill="1" applyBorder="1"/>
    <xf numFmtId="0" fontId="12" fillId="17" borderId="22" xfId="0" applyFont="1" applyFill="1" applyBorder="1" applyAlignment="1">
      <alignment horizontal="center"/>
    </xf>
    <xf numFmtId="9" fontId="0" fillId="9" borderId="13" xfId="0" applyNumberFormat="1" applyFill="1" applyBorder="1"/>
    <xf numFmtId="0" fontId="9" fillId="4" borderId="1" xfId="0" applyFont="1" applyFill="1" applyBorder="1" applyAlignment="1">
      <alignment horizontal="center" vertical="center"/>
    </xf>
    <xf numFmtId="0" fontId="0" fillId="0" borderId="2" xfId="0" applyFill="1" applyBorder="1" applyAlignment="1">
      <alignment vertical="top"/>
    </xf>
    <xf numFmtId="0" fontId="3" fillId="9" borderId="3" xfId="0" applyFont="1" applyFill="1" applyBorder="1" applyAlignment="1">
      <alignment horizontal="center"/>
    </xf>
    <xf numFmtId="0" fontId="0" fillId="9" borderId="3" xfId="0" applyFill="1" applyBorder="1" applyAlignment="1">
      <alignment horizontal="center"/>
    </xf>
    <xf numFmtId="0" fontId="0" fillId="5" borderId="36" xfId="0" applyFill="1" applyBorder="1"/>
    <xf numFmtId="0" fontId="0" fillId="5" borderId="4" xfId="0" applyFill="1" applyBorder="1"/>
    <xf numFmtId="0" fontId="12" fillId="15" borderId="1" xfId="0" applyFont="1" applyFill="1" applyBorder="1" applyAlignment="1">
      <alignment horizontal="center" vertical="center"/>
    </xf>
    <xf numFmtId="0" fontId="0" fillId="11" borderId="22" xfId="0" applyFont="1" applyFill="1" applyBorder="1"/>
    <xf numFmtId="0" fontId="0" fillId="10" borderId="18" xfId="0" applyFill="1" applyBorder="1"/>
    <xf numFmtId="0" fontId="12" fillId="10" borderId="18" xfId="0" applyFont="1" applyFill="1" applyBorder="1" applyAlignment="1">
      <alignment horizontal="center" vertical="center"/>
    </xf>
    <xf numFmtId="0" fontId="0" fillId="18" borderId="28" xfId="0" applyFill="1" applyBorder="1"/>
    <xf numFmtId="0" fontId="0" fillId="18" borderId="1" xfId="0" applyFill="1" applyBorder="1"/>
    <xf numFmtId="0" fontId="12" fillId="18" borderId="1" xfId="0" applyFont="1" applyFill="1" applyBorder="1" applyAlignment="1">
      <alignment horizontal="center" vertical="center"/>
    </xf>
    <xf numFmtId="9" fontId="0" fillId="2" borderId="37" xfId="0" applyNumberFormat="1" applyFill="1" applyBorder="1"/>
    <xf numFmtId="0" fontId="0" fillId="5" borderId="21" xfId="0" applyFill="1" applyBorder="1"/>
    <xf numFmtId="0" fontId="12" fillId="5" borderId="22"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9" fontId="9" fillId="5" borderId="1" xfId="0" applyNumberFormat="1" applyFont="1" applyFill="1" applyBorder="1" applyAlignment="1">
      <alignment horizontal="center" vertical="center" wrapText="1"/>
    </xf>
    <xf numFmtId="0" fontId="0" fillId="5" borderId="1" xfId="0" applyFill="1" applyBorder="1" applyAlignment="1">
      <alignment vertical="top" wrapText="1"/>
    </xf>
    <xf numFmtId="0" fontId="0" fillId="19" borderId="1" xfId="0" applyFill="1" applyBorder="1"/>
    <xf numFmtId="0" fontId="13" fillId="0" borderId="0" xfId="0" applyFont="1" applyAlignment="1">
      <alignment vertical="top" wrapText="1"/>
    </xf>
    <xf numFmtId="0" fontId="3" fillId="5" borderId="1" xfId="0" applyFont="1" applyFill="1" applyBorder="1" applyAlignment="1">
      <alignment vertical="top"/>
    </xf>
    <xf numFmtId="0" fontId="13" fillId="0" borderId="1" xfId="0" applyFont="1" applyBorder="1" applyAlignment="1">
      <alignment vertical="top" wrapText="1"/>
    </xf>
    <xf numFmtId="0" fontId="0" fillId="19" borderId="1" xfId="0" applyFill="1" applyBorder="1" applyAlignment="1">
      <alignment vertical="top"/>
    </xf>
    <xf numFmtId="0" fontId="0" fillId="12" borderId="1" xfId="0" applyFill="1" applyBorder="1" applyAlignment="1">
      <alignment vertical="top" wrapText="1"/>
    </xf>
    <xf numFmtId="0" fontId="19" fillId="12" borderId="1" xfId="0" applyFont="1" applyFill="1" applyBorder="1"/>
    <xf numFmtId="0" fontId="0" fillId="12" borderId="1" xfId="0" applyFill="1" applyBorder="1" applyAlignment="1">
      <alignment vertical="top"/>
    </xf>
    <xf numFmtId="0" fontId="0" fillId="0" borderId="1" xfId="0" applyFont="1" applyBorder="1" applyAlignment="1">
      <alignment vertical="top" wrapText="1"/>
    </xf>
    <xf numFmtId="0" fontId="20" fillId="0" borderId="1" xfId="0" applyFont="1" applyBorder="1" applyAlignment="1">
      <alignment vertical="top" wrapText="1"/>
    </xf>
    <xf numFmtId="0" fontId="0" fillId="0" borderId="5" xfId="0" applyBorder="1" applyAlignment="1">
      <alignment horizontal="center"/>
    </xf>
    <xf numFmtId="0" fontId="0" fillId="0" borderId="11" xfId="0" applyBorder="1" applyAlignment="1">
      <alignment horizontal="center"/>
    </xf>
    <xf numFmtId="0" fontId="10"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xf>
    <xf numFmtId="0" fontId="0" fillId="9" borderId="21" xfId="0" applyFill="1" applyBorder="1" applyAlignment="1">
      <alignment horizontal="center" vertical="center"/>
    </xf>
    <xf numFmtId="0" fontId="0" fillId="9" borderId="30" xfId="0" applyFill="1" applyBorder="1" applyAlignment="1">
      <alignment horizontal="center" vertical="center"/>
    </xf>
    <xf numFmtId="0" fontId="0" fillId="9" borderId="22" xfId="0" applyFill="1" applyBorder="1" applyAlignment="1">
      <alignment horizontal="center" vertical="center"/>
    </xf>
    <xf numFmtId="0" fontId="0" fillId="9" borderId="3"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2" borderId="22" xfId="0" applyFill="1" applyBorder="1" applyAlignment="1">
      <alignment horizontal="center" vertical="center" wrapText="1"/>
    </xf>
    <xf numFmtId="0" fontId="0" fillId="2" borderId="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9"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9" xfId="0" applyFill="1" applyBorder="1" applyAlignment="1">
      <alignment horizontal="center" vertical="center"/>
    </xf>
    <xf numFmtId="0" fontId="0" fillId="5" borderId="19" xfId="0" applyFill="1" applyBorder="1" applyAlignment="1">
      <alignment horizontal="center" vertical="center"/>
    </xf>
    <xf numFmtId="0" fontId="12" fillId="13" borderId="3" xfId="0" applyFont="1" applyFill="1" applyBorder="1" applyAlignment="1">
      <alignment horizontal="center" vertical="center"/>
    </xf>
    <xf numFmtId="0" fontId="12" fillId="13" borderId="2" xfId="0" applyFont="1" applyFill="1" applyBorder="1" applyAlignment="1">
      <alignment horizontal="center" vertical="center"/>
    </xf>
    <xf numFmtId="0" fontId="12" fillId="13" borderId="32" xfId="0" applyFont="1" applyFill="1" applyBorder="1" applyAlignment="1">
      <alignment horizontal="center" vertical="center"/>
    </xf>
    <xf numFmtId="0" fontId="0" fillId="6" borderId="26" xfId="0" applyFill="1" applyBorder="1" applyAlignment="1">
      <alignment horizontal="center" vertical="center" wrapText="1"/>
    </xf>
    <xf numFmtId="0" fontId="0" fillId="6" borderId="19" xfId="0" applyFill="1" applyBorder="1" applyAlignment="1">
      <alignment horizontal="center" vertical="center"/>
    </xf>
    <xf numFmtId="0" fontId="0" fillId="7" borderId="26" xfId="0" applyFill="1" applyBorder="1" applyAlignment="1">
      <alignment horizontal="center" vertical="center" wrapText="1"/>
    </xf>
    <xf numFmtId="0" fontId="0" fillId="7" borderId="29" xfId="0" applyFill="1" applyBorder="1" applyAlignment="1">
      <alignment horizontal="center" vertical="center"/>
    </xf>
    <xf numFmtId="0" fontId="0" fillId="7" borderId="19" xfId="0" applyFill="1" applyBorder="1" applyAlignment="1">
      <alignment horizontal="center" vertical="center"/>
    </xf>
    <xf numFmtId="0" fontId="12" fillId="7" borderId="1" xfId="0" applyFont="1" applyFill="1" applyBorder="1" applyAlignment="1">
      <alignment horizontal="center" vertical="center"/>
    </xf>
    <xf numFmtId="0" fontId="12" fillId="7" borderId="18"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9" fontId="9" fillId="7" borderId="3" xfId="0" applyNumberFormat="1"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0" fillId="5" borderId="1" xfId="0" applyFill="1" applyBorder="1" applyAlignment="1">
      <alignment vertical="top"/>
    </xf>
  </cellXfs>
  <cellStyles count="1">
    <cellStyle name="Standaard" xfId="0" builtinId="0"/>
  </cellStyles>
  <dxfs count="0"/>
  <tableStyles count="0" defaultTableStyle="TableStyleMedium2" defaultPivotStyle="PivotStyleLight16"/>
  <colors>
    <mruColors>
      <color rgb="FFFF21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
  <sheetViews>
    <sheetView workbookViewId="0">
      <selection activeCell="G13" sqref="G13"/>
    </sheetView>
  </sheetViews>
  <sheetFormatPr defaultRowHeight="15" x14ac:dyDescent="0.25"/>
  <cols>
    <col min="1" max="1" width="11.28515625" customWidth="1"/>
    <col min="2" max="2" width="12.5703125" bestFit="1" customWidth="1"/>
    <col min="3" max="3" width="12.28515625" customWidth="1"/>
    <col min="4" max="4" width="14.85546875" customWidth="1"/>
    <col min="5" max="5" width="13.5703125" customWidth="1"/>
    <col min="7" max="7" width="18.28515625" customWidth="1"/>
    <col min="8" max="8" width="17.28515625" customWidth="1"/>
    <col min="9" max="9" width="19.140625" customWidth="1"/>
    <col min="10" max="10" width="19.7109375" customWidth="1"/>
  </cols>
  <sheetData>
    <row r="1" spans="1:10" ht="27" customHeight="1" thickBot="1" x14ac:dyDescent="0.3">
      <c r="A1" s="111"/>
      <c r="B1" s="113" t="s">
        <v>28</v>
      </c>
      <c r="C1" s="114"/>
      <c r="D1" s="114"/>
      <c r="E1" s="114"/>
      <c r="F1" s="115"/>
      <c r="G1" s="116" t="s">
        <v>67</v>
      </c>
      <c r="H1" s="117"/>
      <c r="I1" s="117"/>
      <c r="J1" s="117"/>
    </row>
    <row r="2" spans="1:10" ht="78.75" customHeight="1" thickBot="1" x14ac:dyDescent="0.3">
      <c r="A2" s="112"/>
      <c r="B2" s="17" t="s">
        <v>30</v>
      </c>
      <c r="C2" s="18" t="s">
        <v>31</v>
      </c>
      <c r="D2" s="19" t="s">
        <v>32</v>
      </c>
      <c r="E2" s="19" t="s">
        <v>33</v>
      </c>
      <c r="F2" s="20" t="s">
        <v>26</v>
      </c>
      <c r="G2" s="21" t="s">
        <v>34</v>
      </c>
      <c r="H2" s="22" t="s">
        <v>35</v>
      </c>
      <c r="I2" s="19" t="s">
        <v>36</v>
      </c>
      <c r="J2" s="19" t="s">
        <v>37</v>
      </c>
    </row>
    <row r="3" spans="1:10" ht="20.25" customHeight="1" x14ac:dyDescent="0.25">
      <c r="A3" s="23" t="s">
        <v>29</v>
      </c>
      <c r="B3" s="24">
        <v>23</v>
      </c>
      <c r="C3" s="25">
        <v>18</v>
      </c>
      <c r="D3" s="25">
        <v>2</v>
      </c>
      <c r="E3" s="26">
        <v>32</v>
      </c>
      <c r="F3" s="27">
        <v>9</v>
      </c>
      <c r="G3" s="28">
        <v>36</v>
      </c>
      <c r="H3" s="26">
        <v>24</v>
      </c>
      <c r="I3" s="26">
        <v>17</v>
      </c>
      <c r="J3" s="26">
        <v>7</v>
      </c>
    </row>
    <row r="4" spans="1:10" ht="30" customHeight="1" thickBot="1" x14ac:dyDescent="0.3">
      <c r="A4" s="29" t="s">
        <v>27</v>
      </c>
      <c r="B4" s="30">
        <f>23/41</f>
        <v>0.56097560975609762</v>
      </c>
      <c r="C4" s="31">
        <v>0.43902439024390244</v>
      </c>
      <c r="D4" s="31"/>
      <c r="E4" s="31">
        <f>32/41</f>
        <v>0.78048780487804881</v>
      </c>
      <c r="F4" s="32">
        <f>9/41</f>
        <v>0.21951219512195122</v>
      </c>
      <c r="G4" s="33"/>
      <c r="H4" s="34">
        <f>+H3/G3</f>
        <v>0.66666666666666663</v>
      </c>
      <c r="I4" s="31">
        <v>0.89473684210526316</v>
      </c>
      <c r="J4" s="31">
        <f>7/17</f>
        <v>0.41176470588235292</v>
      </c>
    </row>
  </sheetData>
  <mergeCells count="3">
    <mergeCell ref="A1:A2"/>
    <mergeCell ref="B1:F1"/>
    <mergeCell ref="G1:J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workbookViewId="0">
      <selection activeCell="M16" sqref="M16"/>
    </sheetView>
  </sheetViews>
  <sheetFormatPr defaultRowHeight="15" x14ac:dyDescent="0.25"/>
  <cols>
    <col min="1" max="1" width="6.28515625" bestFit="1" customWidth="1"/>
    <col min="2" max="2" width="30.42578125" customWidth="1"/>
    <col min="6" max="6" width="12" customWidth="1"/>
    <col min="7" max="7" width="11.85546875" bestFit="1" customWidth="1"/>
    <col min="8" max="8" width="39" customWidth="1"/>
    <col min="9" max="9" width="7.42578125" customWidth="1"/>
  </cols>
  <sheetData>
    <row r="1" spans="1:9" ht="18.75" customHeight="1" x14ac:dyDescent="0.25">
      <c r="A1" s="118" t="s">
        <v>38</v>
      </c>
      <c r="B1" s="120" t="s">
        <v>39</v>
      </c>
      <c r="C1" s="122" t="s">
        <v>40</v>
      </c>
      <c r="D1" s="123"/>
      <c r="E1" s="123"/>
      <c r="F1" s="123"/>
      <c r="G1" s="124"/>
      <c r="H1" s="125" t="s">
        <v>48</v>
      </c>
      <c r="I1" s="125"/>
    </row>
    <row r="2" spans="1:9" ht="21.75" customHeight="1" thickBot="1" x14ac:dyDescent="0.3">
      <c r="A2" s="119"/>
      <c r="B2" s="121"/>
      <c r="C2" s="84" t="s">
        <v>41</v>
      </c>
      <c r="D2" s="84" t="s">
        <v>42</v>
      </c>
      <c r="E2" s="84" t="s">
        <v>43</v>
      </c>
      <c r="F2" s="84" t="s">
        <v>44</v>
      </c>
      <c r="G2" s="83" t="s">
        <v>45</v>
      </c>
      <c r="H2" s="126"/>
      <c r="I2" s="126"/>
    </row>
    <row r="3" spans="1:9" ht="18" customHeight="1" x14ac:dyDescent="0.25">
      <c r="A3" s="35">
        <v>14</v>
      </c>
      <c r="B3" s="88" t="s">
        <v>50</v>
      </c>
      <c r="C3" s="36">
        <v>19</v>
      </c>
      <c r="D3" s="36">
        <v>4</v>
      </c>
      <c r="E3" s="36">
        <v>1</v>
      </c>
      <c r="F3" s="36"/>
      <c r="G3" s="60">
        <v>1</v>
      </c>
      <c r="H3" s="127" t="s">
        <v>68</v>
      </c>
      <c r="I3" s="94">
        <f>19/36</f>
        <v>0.52777777777777779</v>
      </c>
    </row>
    <row r="4" spans="1:9" ht="18" customHeight="1" x14ac:dyDescent="0.25">
      <c r="A4" s="91">
        <v>5</v>
      </c>
      <c r="B4" s="92" t="s">
        <v>49</v>
      </c>
      <c r="C4" s="92">
        <v>18</v>
      </c>
      <c r="D4" s="92">
        <v>4</v>
      </c>
      <c r="E4" s="92">
        <v>2</v>
      </c>
      <c r="F4" s="92"/>
      <c r="G4" s="93">
        <v>2</v>
      </c>
      <c r="H4" s="128"/>
      <c r="I4" s="37">
        <f>18/36</f>
        <v>0.5</v>
      </c>
    </row>
    <row r="5" spans="1:9" ht="18.75" x14ac:dyDescent="0.3">
      <c r="A5" s="39">
        <v>15</v>
      </c>
      <c r="B5" s="40" t="s">
        <v>51</v>
      </c>
      <c r="C5" s="41">
        <v>15</v>
      </c>
      <c r="D5" s="41">
        <v>7</v>
      </c>
      <c r="E5" s="41">
        <v>1</v>
      </c>
      <c r="F5" s="41">
        <v>1</v>
      </c>
      <c r="G5" s="61">
        <v>3</v>
      </c>
      <c r="H5" s="128"/>
      <c r="I5" s="37">
        <f>15/36</f>
        <v>0.41666666666666669</v>
      </c>
    </row>
    <row r="6" spans="1:9" ht="18.75" x14ac:dyDescent="0.25">
      <c r="A6" s="42">
        <v>1</v>
      </c>
      <c r="B6" s="43" t="s">
        <v>52</v>
      </c>
      <c r="C6" s="43">
        <v>14</v>
      </c>
      <c r="D6" s="43">
        <v>8</v>
      </c>
      <c r="E6" s="43">
        <v>1</v>
      </c>
      <c r="F6" s="43">
        <v>1</v>
      </c>
      <c r="G6" s="62">
        <v>4</v>
      </c>
      <c r="H6" s="128"/>
      <c r="I6" s="37">
        <f>14/36</f>
        <v>0.3888888888888889</v>
      </c>
    </row>
    <row r="7" spans="1:9" ht="18.75" x14ac:dyDescent="0.25">
      <c r="A7" s="63">
        <v>8</v>
      </c>
      <c r="B7" s="64" t="s">
        <v>53</v>
      </c>
      <c r="C7" s="64">
        <v>13</v>
      </c>
      <c r="D7" s="64">
        <v>8</v>
      </c>
      <c r="E7" s="64">
        <v>3</v>
      </c>
      <c r="F7" s="64"/>
      <c r="G7" s="87">
        <v>5</v>
      </c>
      <c r="H7" s="128"/>
      <c r="I7" s="37">
        <v>0.3611111111111111</v>
      </c>
    </row>
    <row r="8" spans="1:9" ht="18.75" x14ac:dyDescent="0.25">
      <c r="A8" s="65">
        <v>11</v>
      </c>
      <c r="B8" s="66" t="s">
        <v>55</v>
      </c>
      <c r="C8" s="66">
        <v>12</v>
      </c>
      <c r="D8" s="66">
        <v>8</v>
      </c>
      <c r="E8" s="66">
        <v>4</v>
      </c>
      <c r="F8" s="66"/>
      <c r="G8" s="67">
        <v>6</v>
      </c>
      <c r="H8" s="128"/>
      <c r="I8" s="37">
        <v>0.33333333333333331</v>
      </c>
    </row>
    <row r="9" spans="1:9" ht="19.5" thickBot="1" x14ac:dyDescent="0.3">
      <c r="A9" s="44">
        <v>7</v>
      </c>
      <c r="B9" s="89" t="s">
        <v>54</v>
      </c>
      <c r="C9" s="89">
        <v>11</v>
      </c>
      <c r="D9" s="89">
        <v>13</v>
      </c>
      <c r="E9" s="89">
        <v>0</v>
      </c>
      <c r="F9" s="89"/>
      <c r="G9" s="90">
        <v>7</v>
      </c>
      <c r="H9" s="129"/>
      <c r="I9" s="37">
        <f>11/36</f>
        <v>0.30555555555555558</v>
      </c>
    </row>
    <row r="10" spans="1:9" ht="15" customHeight="1" x14ac:dyDescent="0.25">
      <c r="A10" s="68">
        <v>6</v>
      </c>
      <c r="B10" s="95" t="s">
        <v>60</v>
      </c>
      <c r="C10" s="69">
        <v>10</v>
      </c>
      <c r="D10" s="69">
        <v>12</v>
      </c>
      <c r="E10" s="69">
        <v>2</v>
      </c>
      <c r="F10" s="69"/>
      <c r="G10" s="96">
        <v>8</v>
      </c>
      <c r="H10" s="130" t="s">
        <v>69</v>
      </c>
      <c r="I10" s="94">
        <f>10/36</f>
        <v>0.27777777777777779</v>
      </c>
    </row>
    <row r="11" spans="1:9" ht="15" customHeight="1" x14ac:dyDescent="0.25">
      <c r="A11" s="85">
        <v>19</v>
      </c>
      <c r="B11" s="45" t="s">
        <v>56</v>
      </c>
      <c r="C11" s="86">
        <v>9</v>
      </c>
      <c r="D11" s="86">
        <v>13</v>
      </c>
      <c r="E11" s="86">
        <v>2</v>
      </c>
      <c r="F11" s="86"/>
      <c r="G11" s="143">
        <v>9</v>
      </c>
      <c r="H11" s="131"/>
      <c r="I11" s="37">
        <f>9/36</f>
        <v>0.25</v>
      </c>
    </row>
    <row r="12" spans="1:9" ht="15" customHeight="1" x14ac:dyDescent="0.25">
      <c r="A12" s="70">
        <v>2</v>
      </c>
      <c r="B12" s="46" t="s">
        <v>57</v>
      </c>
      <c r="C12" s="71">
        <v>9</v>
      </c>
      <c r="D12" s="71">
        <v>12</v>
      </c>
      <c r="E12" s="71">
        <v>2</v>
      </c>
      <c r="F12" s="71">
        <v>1</v>
      </c>
      <c r="G12" s="144"/>
      <c r="H12" s="131"/>
      <c r="I12" s="38"/>
    </row>
    <row r="13" spans="1:9" x14ac:dyDescent="0.25">
      <c r="A13" s="72">
        <v>16</v>
      </c>
      <c r="B13" s="47" t="s">
        <v>58</v>
      </c>
      <c r="C13" s="48">
        <v>8</v>
      </c>
      <c r="D13" s="48">
        <v>13</v>
      </c>
      <c r="E13" s="48">
        <v>2</v>
      </c>
      <c r="F13" s="48">
        <v>1</v>
      </c>
      <c r="G13" s="133">
        <v>10</v>
      </c>
      <c r="H13" s="131"/>
      <c r="I13" s="37">
        <f>8/36</f>
        <v>0.22222222222222221</v>
      </c>
    </row>
    <row r="14" spans="1:9" x14ac:dyDescent="0.25">
      <c r="A14" s="72">
        <v>12</v>
      </c>
      <c r="B14" s="47" t="s">
        <v>59</v>
      </c>
      <c r="C14" s="48">
        <v>8</v>
      </c>
      <c r="D14" s="48">
        <v>12</v>
      </c>
      <c r="E14" s="48">
        <v>3</v>
      </c>
      <c r="F14" s="48">
        <v>1</v>
      </c>
      <c r="G14" s="134"/>
      <c r="H14" s="131"/>
      <c r="I14" s="37"/>
    </row>
    <row r="15" spans="1:9" ht="15.75" thickBot="1" x14ac:dyDescent="0.3">
      <c r="A15" s="73">
        <v>13</v>
      </c>
      <c r="B15" s="49" t="s">
        <v>61</v>
      </c>
      <c r="C15" s="50">
        <v>8</v>
      </c>
      <c r="D15" s="50">
        <v>10</v>
      </c>
      <c r="E15" s="50">
        <v>6</v>
      </c>
      <c r="F15" s="50"/>
      <c r="G15" s="135"/>
      <c r="H15" s="132"/>
      <c r="I15" s="37"/>
    </row>
    <row r="16" spans="1:9" ht="18.75" x14ac:dyDescent="0.25">
      <c r="A16" s="51">
        <v>10</v>
      </c>
      <c r="B16" s="51" t="s">
        <v>62</v>
      </c>
      <c r="C16" s="52">
        <v>7</v>
      </c>
      <c r="D16" s="52">
        <v>13</v>
      </c>
      <c r="E16" s="52">
        <v>4</v>
      </c>
      <c r="F16" s="52"/>
      <c r="G16" s="53">
        <v>11</v>
      </c>
      <c r="H16" s="136" t="s">
        <v>46</v>
      </c>
      <c r="I16" s="37">
        <f>7/36</f>
        <v>0.19444444444444445</v>
      </c>
    </row>
    <row r="17" spans="1:9" ht="19.5" thickBot="1" x14ac:dyDescent="0.3">
      <c r="A17" s="74">
        <v>17</v>
      </c>
      <c r="B17" s="54" t="s">
        <v>63</v>
      </c>
      <c r="C17" s="75">
        <v>6</v>
      </c>
      <c r="D17" s="75">
        <v>12</v>
      </c>
      <c r="E17" s="75">
        <v>6</v>
      </c>
      <c r="F17" s="75"/>
      <c r="G17" s="76">
        <v>12</v>
      </c>
      <c r="H17" s="137"/>
      <c r="I17" s="37">
        <f>6/36</f>
        <v>0.16666666666666666</v>
      </c>
    </row>
    <row r="18" spans="1:9" ht="18.75" x14ac:dyDescent="0.3">
      <c r="A18" s="77">
        <v>4</v>
      </c>
      <c r="B18" s="78" t="s">
        <v>64</v>
      </c>
      <c r="C18" s="78">
        <v>5</v>
      </c>
      <c r="D18" s="78">
        <v>13</v>
      </c>
      <c r="E18" s="78">
        <v>6</v>
      </c>
      <c r="F18" s="78"/>
      <c r="G18" s="79">
        <v>13</v>
      </c>
      <c r="H18" s="138" t="s">
        <v>47</v>
      </c>
      <c r="I18" s="37">
        <f>5/36</f>
        <v>0.1388888888888889</v>
      </c>
    </row>
    <row r="19" spans="1:9" x14ac:dyDescent="0.25">
      <c r="A19" s="55">
        <v>18</v>
      </c>
      <c r="B19" s="55" t="s">
        <v>66</v>
      </c>
      <c r="C19" s="56">
        <v>4</v>
      </c>
      <c r="D19" s="56">
        <v>17</v>
      </c>
      <c r="E19" s="56">
        <v>3</v>
      </c>
      <c r="F19" s="56"/>
      <c r="G19" s="141">
        <v>14</v>
      </c>
      <c r="H19" s="139"/>
      <c r="I19" s="37">
        <f>4/36</f>
        <v>0.1111111111111111</v>
      </c>
    </row>
    <row r="20" spans="1:9" ht="15.75" thickBot="1" x14ac:dyDescent="0.3">
      <c r="A20" s="57">
        <v>3</v>
      </c>
      <c r="B20" s="57" t="s">
        <v>65</v>
      </c>
      <c r="C20" s="58">
        <v>4</v>
      </c>
      <c r="D20" s="58">
        <v>13</v>
      </c>
      <c r="E20" s="58">
        <v>6</v>
      </c>
      <c r="F20" s="58">
        <v>1</v>
      </c>
      <c r="G20" s="142"/>
      <c r="H20" s="140"/>
      <c r="I20" s="80"/>
    </row>
  </sheetData>
  <mergeCells count="11">
    <mergeCell ref="H10:H15"/>
    <mergeCell ref="G13:G15"/>
    <mergeCell ref="H16:H17"/>
    <mergeCell ref="H18:H20"/>
    <mergeCell ref="G19:G20"/>
    <mergeCell ref="G11:G12"/>
    <mergeCell ref="A1:A2"/>
    <mergeCell ref="B1:B2"/>
    <mergeCell ref="C1:G1"/>
    <mergeCell ref="H1:I2"/>
    <mergeCell ref="H3:H9"/>
  </mergeCell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9"/>
  <sheetViews>
    <sheetView tabSelected="1" topLeftCell="C1" zoomScale="93" zoomScaleNormal="93" workbookViewId="0">
      <pane ySplit="1" topLeftCell="A2" activePane="bottomLeft" state="frozen"/>
      <selection pane="bottomLeft" activeCell="F9" sqref="F9"/>
    </sheetView>
  </sheetViews>
  <sheetFormatPr defaultRowHeight="15" x14ac:dyDescent="0.25"/>
  <cols>
    <col min="1" max="1" width="2.85546875" bestFit="1" customWidth="1"/>
    <col min="2" max="2" width="77.7109375" customWidth="1"/>
    <col min="3" max="4" width="10.5703125" customWidth="1"/>
    <col min="5" max="5" width="47.28515625" customWidth="1"/>
    <col min="6" max="6" width="45" customWidth="1"/>
  </cols>
  <sheetData>
    <row r="1" spans="1:6" ht="25.5" customHeight="1" x14ac:dyDescent="0.25">
      <c r="A1" s="1" t="s">
        <v>1</v>
      </c>
      <c r="B1" s="2" t="s">
        <v>2</v>
      </c>
      <c r="C1" s="2" t="s">
        <v>20</v>
      </c>
      <c r="D1" s="2" t="s">
        <v>21</v>
      </c>
      <c r="E1" s="2" t="s">
        <v>3</v>
      </c>
      <c r="F1" s="2" t="s">
        <v>0</v>
      </c>
    </row>
    <row r="2" spans="1:6" ht="99" customHeight="1" x14ac:dyDescent="0.25">
      <c r="A2" s="3">
        <v>14</v>
      </c>
      <c r="B2" s="4" t="s">
        <v>23</v>
      </c>
      <c r="C2" s="97">
        <v>1</v>
      </c>
      <c r="D2" s="10">
        <v>0.53</v>
      </c>
      <c r="E2" s="4" t="s">
        <v>24</v>
      </c>
      <c r="F2" s="100" t="s">
        <v>70</v>
      </c>
    </row>
    <row r="3" spans="1:6" ht="95.25" customHeight="1" x14ac:dyDescent="0.25">
      <c r="A3" s="8">
        <v>5</v>
      </c>
      <c r="B3" s="4" t="s">
        <v>19</v>
      </c>
      <c r="C3" s="97">
        <v>2</v>
      </c>
      <c r="D3" s="10">
        <v>0.5</v>
      </c>
      <c r="E3" s="102" t="s">
        <v>71</v>
      </c>
      <c r="F3" s="101"/>
    </row>
    <row r="4" spans="1:6" ht="51" customHeight="1" x14ac:dyDescent="0.25">
      <c r="A4" s="8">
        <v>15</v>
      </c>
      <c r="B4" s="7" t="s">
        <v>14</v>
      </c>
      <c r="C4" s="11">
        <v>3</v>
      </c>
      <c r="D4" s="10">
        <v>0.42</v>
      </c>
      <c r="E4" s="4" t="s">
        <v>24</v>
      </c>
      <c r="F4" s="103" t="s">
        <v>25</v>
      </c>
    </row>
    <row r="5" spans="1:6" ht="123" customHeight="1" x14ac:dyDescent="0.25">
      <c r="A5" s="3">
        <v>1</v>
      </c>
      <c r="B5" s="4" t="s">
        <v>22</v>
      </c>
      <c r="C5" s="11">
        <v>4</v>
      </c>
      <c r="D5" s="10">
        <v>0.39</v>
      </c>
      <c r="E5" s="104" t="s">
        <v>72</v>
      </c>
      <c r="F5" s="100" t="s">
        <v>75</v>
      </c>
    </row>
    <row r="6" spans="1:6" ht="132" customHeight="1" x14ac:dyDescent="0.25">
      <c r="A6" s="3">
        <v>8</v>
      </c>
      <c r="B6" s="7" t="s">
        <v>8</v>
      </c>
      <c r="C6" s="59">
        <v>5</v>
      </c>
      <c r="D6" s="10">
        <v>0.36</v>
      </c>
      <c r="E6" s="104" t="s">
        <v>73</v>
      </c>
      <c r="F6" s="106" t="s">
        <v>76</v>
      </c>
    </row>
    <row r="7" spans="1:6" ht="80.25" customHeight="1" x14ac:dyDescent="0.25">
      <c r="A7" s="3">
        <v>11</v>
      </c>
      <c r="B7" s="7" t="s">
        <v>11</v>
      </c>
      <c r="C7" s="81">
        <v>6</v>
      </c>
      <c r="D7" s="12">
        <v>0.33</v>
      </c>
      <c r="E7" s="4" t="s">
        <v>74</v>
      </c>
      <c r="F7" s="43"/>
    </row>
    <row r="8" spans="1:6" ht="54" customHeight="1" x14ac:dyDescent="0.25">
      <c r="A8" s="3">
        <v>7</v>
      </c>
      <c r="B8" s="7" t="s">
        <v>7</v>
      </c>
      <c r="C8" s="81">
        <v>7</v>
      </c>
      <c r="D8" s="12">
        <v>0.31</v>
      </c>
      <c r="E8" s="110" t="s">
        <v>86</v>
      </c>
      <c r="F8" s="105"/>
    </row>
    <row r="9" spans="1:6" ht="67.5" customHeight="1" x14ac:dyDescent="0.25">
      <c r="A9" s="82">
        <v>6</v>
      </c>
      <c r="B9" s="7" t="s">
        <v>9</v>
      </c>
      <c r="C9" s="98">
        <v>8</v>
      </c>
      <c r="D9" s="99">
        <v>0.28000000000000003</v>
      </c>
      <c r="E9" s="4" t="s">
        <v>84</v>
      </c>
      <c r="F9" s="154" t="s">
        <v>88</v>
      </c>
    </row>
    <row r="10" spans="1:6" ht="66.75" customHeight="1" x14ac:dyDescent="0.25">
      <c r="A10" s="8">
        <v>19</v>
      </c>
      <c r="B10" s="7" t="s">
        <v>18</v>
      </c>
      <c r="C10" s="148">
        <v>9</v>
      </c>
      <c r="D10" s="151">
        <v>0.25</v>
      </c>
      <c r="E10" s="109" t="s">
        <v>85</v>
      </c>
      <c r="F10" s="105"/>
    </row>
    <row r="11" spans="1:6" ht="36.75" customHeight="1" x14ac:dyDescent="0.25">
      <c r="A11" s="3">
        <v>2</v>
      </c>
      <c r="B11" s="4" t="s">
        <v>6</v>
      </c>
      <c r="C11" s="150"/>
      <c r="D11" s="153"/>
      <c r="E11" s="3" t="s">
        <v>87</v>
      </c>
      <c r="F11" s="105"/>
    </row>
    <row r="12" spans="1:6" ht="66" customHeight="1" x14ac:dyDescent="0.25">
      <c r="A12" s="82">
        <v>16</v>
      </c>
      <c r="B12" s="7" t="s">
        <v>15</v>
      </c>
      <c r="C12" s="148">
        <v>10</v>
      </c>
      <c r="D12" s="151">
        <v>0.22</v>
      </c>
      <c r="E12" s="110" t="s">
        <v>77</v>
      </c>
      <c r="F12" s="105"/>
    </row>
    <row r="13" spans="1:6" ht="71.25" customHeight="1" x14ac:dyDescent="0.25">
      <c r="A13" s="8">
        <v>12</v>
      </c>
      <c r="B13" s="4" t="s">
        <v>12</v>
      </c>
      <c r="C13" s="149"/>
      <c r="D13" s="152"/>
      <c r="E13" s="110" t="s">
        <v>77</v>
      </c>
      <c r="F13" s="105"/>
    </row>
    <row r="14" spans="1:6" ht="78.75" customHeight="1" x14ac:dyDescent="0.25">
      <c r="A14" s="8">
        <v>13</v>
      </c>
      <c r="B14" s="7" t="s">
        <v>13</v>
      </c>
      <c r="C14" s="150"/>
      <c r="D14" s="153"/>
      <c r="E14" s="4" t="s">
        <v>80</v>
      </c>
      <c r="F14" s="108"/>
    </row>
    <row r="15" spans="1:6" ht="81" customHeight="1" x14ac:dyDescent="0.25">
      <c r="A15" s="9">
        <v>10</v>
      </c>
      <c r="B15" s="7" t="s">
        <v>10</v>
      </c>
      <c r="C15" s="13">
        <v>11</v>
      </c>
      <c r="D15" s="14">
        <v>0.19</v>
      </c>
      <c r="E15" s="4" t="s">
        <v>79</v>
      </c>
      <c r="F15" s="107"/>
    </row>
    <row r="16" spans="1:6" ht="54" customHeight="1" x14ac:dyDescent="0.25">
      <c r="A16" s="8">
        <v>17</v>
      </c>
      <c r="B16" s="7" t="s">
        <v>16</v>
      </c>
      <c r="C16" s="13">
        <v>12</v>
      </c>
      <c r="D16" s="14">
        <v>0.17</v>
      </c>
      <c r="E16" s="4" t="s">
        <v>78</v>
      </c>
      <c r="F16" s="105"/>
    </row>
    <row r="17" spans="1:6" ht="37.5" customHeight="1" x14ac:dyDescent="0.25">
      <c r="A17" s="8">
        <v>4</v>
      </c>
      <c r="B17" s="6" t="s">
        <v>4</v>
      </c>
      <c r="C17" s="15">
        <v>13</v>
      </c>
      <c r="D17" s="16">
        <v>0.14000000000000001</v>
      </c>
      <c r="E17" s="3" t="s">
        <v>82</v>
      </c>
      <c r="F17" s="105"/>
    </row>
    <row r="18" spans="1:6" ht="81" customHeight="1" x14ac:dyDescent="0.25">
      <c r="A18" s="8">
        <v>18</v>
      </c>
      <c r="B18" s="7" t="s">
        <v>17</v>
      </c>
      <c r="C18" s="145">
        <v>14</v>
      </c>
      <c r="D18" s="147">
        <v>0.11</v>
      </c>
      <c r="E18" s="3" t="s">
        <v>81</v>
      </c>
      <c r="F18" s="105"/>
    </row>
    <row r="19" spans="1:6" ht="51.75" customHeight="1" x14ac:dyDescent="0.25">
      <c r="A19" s="8">
        <v>3</v>
      </c>
      <c r="B19" s="5" t="s">
        <v>5</v>
      </c>
      <c r="C19" s="146"/>
      <c r="D19" s="146"/>
      <c r="E19" s="4" t="s">
        <v>83</v>
      </c>
      <c r="F19" s="108"/>
    </row>
  </sheetData>
  <mergeCells count="6">
    <mergeCell ref="C18:C19"/>
    <mergeCell ref="D18:D19"/>
    <mergeCell ref="C12:C14"/>
    <mergeCell ref="D12:D14"/>
    <mergeCell ref="C10:C11"/>
    <mergeCell ref="D10:D11"/>
  </mergeCells>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Participation</vt:lpstr>
      <vt:lpstr>Results</vt:lpstr>
      <vt:lpstr>Progres 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dc:creator>
  <cp:lastModifiedBy>jan de vries</cp:lastModifiedBy>
  <dcterms:created xsi:type="dcterms:W3CDTF">2014-12-27T13:01:05Z</dcterms:created>
  <dcterms:modified xsi:type="dcterms:W3CDTF">2016-02-07T15:12:35Z</dcterms:modified>
</cp:coreProperties>
</file>